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1fc64fc0f7a2a/Desktop/Sue/Year End Accounts/2025-26/"/>
    </mc:Choice>
  </mc:AlternateContent>
  <xr:revisionPtr revIDLastSave="225" documentId="13_ncr:1_{4A8C5A77-AA08-469B-BC81-296E9ACB593E}" xr6:coauthVersionLast="47" xr6:coauthVersionMax="47" xr10:uidLastSave="{AFF9F456-D42B-4F69-9C0B-5D764B216352}"/>
  <bookViews>
    <workbookView xWindow="-110" yWindow="-110" windowWidth="19420" windowHeight="10300" xr2:uid="{706D27F0-FFAC-4B7C-AFD7-FF836EC88F79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" l="1"/>
  <c r="H25" i="2"/>
  <c r="H12" i="2"/>
  <c r="A12" i="2"/>
  <c r="H23" i="1"/>
  <c r="E32" i="4"/>
  <c r="C23" i="4"/>
  <c r="A39" i="2"/>
  <c r="D9" i="3" l="1"/>
  <c r="A34" i="2" l="1"/>
  <c r="H38" i="2"/>
  <c r="A42" i="2"/>
  <c r="H34" i="2" l="1"/>
  <c r="H40" i="2" s="1"/>
  <c r="C10" i="4" l="1"/>
  <c r="H39" i="2" l="1"/>
  <c r="H42" i="2" s="1"/>
  <c r="H7" i="1"/>
  <c r="H13" i="1" s="1"/>
</calcChain>
</file>

<file path=xl/sharedStrings.xml><?xml version="1.0" encoding="utf-8"?>
<sst xmlns="http://schemas.openxmlformats.org/spreadsheetml/2006/main" count="76" uniqueCount="71">
  <si>
    <t>Opening Balance</t>
  </si>
  <si>
    <t>Total Cash Book</t>
  </si>
  <si>
    <t>Represented by:</t>
  </si>
  <si>
    <t>Add unpresented receipts</t>
  </si>
  <si>
    <t>Less unpresented payments</t>
  </si>
  <si>
    <t>Bank Balance</t>
  </si>
  <si>
    <t>Operating Income</t>
  </si>
  <si>
    <t>Precept</t>
  </si>
  <si>
    <t>Total Income</t>
  </si>
  <si>
    <t>Running Costs</t>
  </si>
  <si>
    <t>Audit Fees</t>
  </si>
  <si>
    <t>Administration</t>
  </si>
  <si>
    <t>Web Hosting</t>
  </si>
  <si>
    <t>Subscriptions / Membership Fees</t>
  </si>
  <si>
    <t>Insurance</t>
  </si>
  <si>
    <t>Salaries &amp; PAYE</t>
  </si>
  <si>
    <t>General Fund Analysis</t>
  </si>
  <si>
    <t>Add Income for the Year</t>
  </si>
  <si>
    <t>Less Expenditure for the Year</t>
  </si>
  <si>
    <t>Closing Balance</t>
  </si>
  <si>
    <t>Current Assets</t>
  </si>
  <si>
    <t>Signed:</t>
  </si>
  <si>
    <t>Responsible Financial Officer</t>
  </si>
  <si>
    <t>Date:</t>
  </si>
  <si>
    <t>Mrs Susan Frankis</t>
  </si>
  <si>
    <t>Assets - Movements in the year</t>
  </si>
  <si>
    <t>Asset value</t>
  </si>
  <si>
    <t>VAT on expenditure for the year</t>
  </si>
  <si>
    <t>LESS</t>
  </si>
  <si>
    <t>VAT reclaimed in the year</t>
  </si>
  <si>
    <t>VAT Recoverable during the current year</t>
  </si>
  <si>
    <t>Grass Cutting</t>
  </si>
  <si>
    <t>Sproughton Parish Council - burial ground agreement</t>
  </si>
  <si>
    <t>VAT</t>
  </si>
  <si>
    <t>Total Expenditure</t>
  </si>
  <si>
    <t>General Reserves</t>
  </si>
  <si>
    <t>telephone kiosk</t>
  </si>
  <si>
    <t>village sign</t>
  </si>
  <si>
    <t>village seat</t>
  </si>
  <si>
    <t>laptop</t>
  </si>
  <si>
    <t xml:space="preserve">printer </t>
  </si>
  <si>
    <t>S.I.D. unit</t>
  </si>
  <si>
    <t>Newsletter Printing</t>
  </si>
  <si>
    <t xml:space="preserve">Total </t>
  </si>
  <si>
    <t>2023 Election Costs</t>
  </si>
  <si>
    <t>Coronation Bench</t>
  </si>
  <si>
    <t xml:space="preserve">Unity Trust Bank </t>
  </si>
  <si>
    <t>Bank Fees</t>
  </si>
  <si>
    <t>BT Box Refurbishment</t>
  </si>
  <si>
    <t>General Power of Competence</t>
  </si>
  <si>
    <t>Tree / Hedge Works</t>
  </si>
  <si>
    <t>2024/25</t>
  </si>
  <si>
    <t>Lloyds Bank Compensation</t>
  </si>
  <si>
    <t>Bank Interest</t>
  </si>
  <si>
    <t>BALANCE SHEET AS AT 31 MARCH 2026</t>
  </si>
  <si>
    <t>BANK RECONCILIATION AT 31 MARCH 2026</t>
  </si>
  <si>
    <t>Unity Trust Bank</t>
  </si>
  <si>
    <r>
      <t xml:space="preserve">Add </t>
    </r>
    <r>
      <rPr>
        <b/>
        <sz val="11"/>
        <color theme="1"/>
        <rFont val="Calibri"/>
        <family val="2"/>
        <scheme val="minor"/>
      </rPr>
      <t>RECEIPTS</t>
    </r>
    <r>
      <rPr>
        <sz val="11"/>
        <color theme="1"/>
        <rFont val="Calibri"/>
        <family val="2"/>
        <scheme val="minor"/>
      </rPr>
      <t xml:space="preserve"> 1 April 2025 - 31 March 2026</t>
    </r>
  </si>
  <si>
    <r>
      <rPr>
        <sz val="11"/>
        <color theme="1"/>
        <rFont val="Calibri"/>
        <family val="2"/>
        <scheme val="minor"/>
      </rPr>
      <t xml:space="preserve">Less </t>
    </r>
    <r>
      <rPr>
        <b/>
        <sz val="11"/>
        <color theme="1"/>
        <rFont val="Calibri"/>
        <family val="2"/>
        <scheme val="minor"/>
      </rPr>
      <t xml:space="preserve">PAYMENTS </t>
    </r>
    <r>
      <rPr>
        <sz val="11"/>
        <color theme="1"/>
        <rFont val="Calibri"/>
        <family val="2"/>
        <scheme val="minor"/>
      </rPr>
      <t>1 April 2025 to 31 March 2026</t>
    </r>
  </si>
  <si>
    <t>INCOME and EXPENDITURE ACCOUNT FOR THE YEAR END 31 MARCH 2026</t>
  </si>
  <si>
    <t>2025/26</t>
  </si>
  <si>
    <t>VE Day 80</t>
  </si>
  <si>
    <t>Village Sign Maintenance</t>
  </si>
  <si>
    <t>Traffic Surveys</t>
  </si>
  <si>
    <t>This statement represents the financial position of the Council as at 31 March 2026</t>
  </si>
  <si>
    <t>8th April 2026</t>
  </si>
  <si>
    <t>General Fund 2025/26</t>
  </si>
  <si>
    <t>SUPPORTING STATEMENT TO THE ACCOUNTS FOR THE YEAR ENDED 31 MARCH 2026</t>
  </si>
  <si>
    <t>Assets as at 31 March 2026</t>
  </si>
  <si>
    <t>Summary of VAT - 2025/2026</t>
  </si>
  <si>
    <t>Balance VAT recoverable at 2026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</si>
</sst>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[$-F800]dddd\,\ mmmm\ dd\,\ yyyy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Palatino Linotype"/>
      <family val="1"/>
    </font>
    <font>
      <b/>
      <u val="double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0" fillId="0" borderId="0" xfId="0" applyNumberFormat="1"/>
    <xf numFmtId="14" fontId="0" fillId="0" borderId="0" xfId="0" applyNumberFormat="1"/>
    <xf numFmtId="16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/>
    <xf numFmtId="165" fontId="0" fillId="0" borderId="0" xfId="0" applyNumberFormat="1"/>
    <xf numFmtId="166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4" fontId="6" fillId="0" borderId="0" xfId="0" applyNumberFormat="1" applyFont="1"/>
    <xf numFmtId="2" fontId="2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justify" vertical="center"/>
    </xf>
    <xf numFmtId="17" fontId="7" fillId="0" borderId="0" xfId="0" applyNumberFormat="1" applyFont="1" applyAlignment="1">
      <alignment horizontal="justify" vertical="center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FF06-6C19-48AD-885A-402ECA170490}">
  <dimension ref="A1:T31"/>
  <sheetViews>
    <sheetView tabSelected="1" workbookViewId="0"/>
  </sheetViews>
  <sheetFormatPr defaultRowHeight="14.5" x14ac:dyDescent="0.35"/>
  <cols>
    <col min="1" max="1" width="13.453125" bestFit="1" customWidth="1"/>
    <col min="2" max="2" width="5.81640625" customWidth="1"/>
    <col min="6" max="6" width="13" customWidth="1"/>
    <col min="7" max="7" width="11.453125" customWidth="1"/>
    <col min="8" max="8" width="15" customWidth="1"/>
  </cols>
  <sheetData>
    <row r="1" spans="1:19" x14ac:dyDescent="0.35">
      <c r="A1" s="13" t="s">
        <v>55</v>
      </c>
    </row>
    <row r="3" spans="1:19" x14ac:dyDescent="0.35">
      <c r="A3" s="1" t="s">
        <v>0</v>
      </c>
    </row>
    <row r="5" spans="1:19" x14ac:dyDescent="0.35">
      <c r="A5" s="21">
        <v>45748</v>
      </c>
      <c r="C5" t="s">
        <v>56</v>
      </c>
      <c r="E5">
        <v>20519296</v>
      </c>
      <c r="G5" s="2">
        <v>2067.9</v>
      </c>
      <c r="S5" s="2"/>
    </row>
    <row r="6" spans="1:19" x14ac:dyDescent="0.35">
      <c r="A6" s="4"/>
      <c r="C6" t="s">
        <v>56</v>
      </c>
      <c r="E6">
        <v>20519306</v>
      </c>
      <c r="G6" s="5">
        <v>11999.1</v>
      </c>
    </row>
    <row r="7" spans="1:19" x14ac:dyDescent="0.35">
      <c r="A7" s="4"/>
      <c r="H7" s="6">
        <f>SUM(G5+G6)</f>
        <v>14067</v>
      </c>
    </row>
    <row r="8" spans="1:19" x14ac:dyDescent="0.35">
      <c r="A8" s="4"/>
      <c r="G8" s="2"/>
      <c r="S8" s="2"/>
    </row>
    <row r="9" spans="1:19" x14ac:dyDescent="0.35">
      <c r="A9" s="4"/>
      <c r="C9" t="s">
        <v>57</v>
      </c>
      <c r="G9" s="2">
        <v>10758.2</v>
      </c>
    </row>
    <row r="10" spans="1:19" x14ac:dyDescent="0.35">
      <c r="A10" s="4"/>
      <c r="C10" s="7" t="s">
        <v>58</v>
      </c>
      <c r="G10" s="2">
        <v>8489.1200000000008</v>
      </c>
      <c r="S10" s="2"/>
    </row>
    <row r="11" spans="1:19" x14ac:dyDescent="0.35">
      <c r="A11" s="4"/>
    </row>
    <row r="12" spans="1:19" x14ac:dyDescent="0.35">
      <c r="A12" s="17" t="s">
        <v>19</v>
      </c>
      <c r="G12" s="2"/>
      <c r="S12" s="2"/>
    </row>
    <row r="13" spans="1:19" x14ac:dyDescent="0.35">
      <c r="A13" s="21">
        <v>46112</v>
      </c>
      <c r="C13" s="7" t="s">
        <v>1</v>
      </c>
      <c r="G13" s="2"/>
      <c r="H13" s="8">
        <f>SUM(H7+G9-G10)</f>
        <v>16336.08</v>
      </c>
    </row>
    <row r="14" spans="1:19" x14ac:dyDescent="0.35">
      <c r="A14" s="4"/>
      <c r="G14" s="2"/>
      <c r="S14" s="2"/>
    </row>
    <row r="15" spans="1:19" x14ac:dyDescent="0.35">
      <c r="A15" s="4"/>
      <c r="G15" s="2"/>
    </row>
    <row r="16" spans="1:19" x14ac:dyDescent="0.35">
      <c r="A16" s="4"/>
      <c r="C16" t="s">
        <v>2</v>
      </c>
      <c r="G16" s="2"/>
    </row>
    <row r="17" spans="1:20" x14ac:dyDescent="0.35">
      <c r="A17" s="4"/>
      <c r="C17" t="s">
        <v>46</v>
      </c>
      <c r="E17">
        <v>20519296</v>
      </c>
      <c r="G17" s="2">
        <v>4095.9</v>
      </c>
    </row>
    <row r="18" spans="1:20" x14ac:dyDescent="0.35">
      <c r="A18" s="4"/>
      <c r="C18" t="s">
        <v>46</v>
      </c>
      <c r="E18">
        <v>20519306</v>
      </c>
      <c r="G18" s="2">
        <v>12267.58</v>
      </c>
      <c r="H18" s="6"/>
    </row>
    <row r="19" spans="1:20" x14ac:dyDescent="0.35">
      <c r="A19" s="4"/>
      <c r="G19" s="2"/>
      <c r="J19" s="3"/>
    </row>
    <row r="20" spans="1:20" x14ac:dyDescent="0.35">
      <c r="A20" s="4"/>
      <c r="C20" t="s">
        <v>3</v>
      </c>
      <c r="G20" s="2">
        <v>0</v>
      </c>
      <c r="J20" s="3"/>
      <c r="O20" s="2"/>
    </row>
    <row r="21" spans="1:20" x14ac:dyDescent="0.35">
      <c r="A21" s="4"/>
      <c r="C21" t="s">
        <v>4</v>
      </c>
      <c r="G21" s="2">
        <v>27.4</v>
      </c>
      <c r="J21" s="3"/>
      <c r="O21" s="2"/>
    </row>
    <row r="22" spans="1:20" x14ac:dyDescent="0.35">
      <c r="A22" s="4"/>
      <c r="G22" s="2"/>
    </row>
    <row r="23" spans="1:20" x14ac:dyDescent="0.35">
      <c r="A23" s="4"/>
      <c r="C23" s="7" t="s">
        <v>5</v>
      </c>
      <c r="G23" s="2"/>
      <c r="H23" s="8">
        <f>SUM(G17+G18-G20-G21)</f>
        <v>16336.08</v>
      </c>
      <c r="T23" s="2"/>
    </row>
    <row r="24" spans="1:20" x14ac:dyDescent="0.35">
      <c r="A24" s="4"/>
      <c r="G24" s="2"/>
    </row>
    <row r="25" spans="1:20" x14ac:dyDescent="0.35">
      <c r="A25" s="4"/>
    </row>
    <row r="26" spans="1:20" x14ac:dyDescent="0.35">
      <c r="A26" s="4"/>
    </row>
    <row r="27" spans="1:20" x14ac:dyDescent="0.35">
      <c r="A27" s="4"/>
    </row>
    <row r="28" spans="1:20" x14ac:dyDescent="0.35">
      <c r="A28" s="4"/>
    </row>
    <row r="29" spans="1:20" x14ac:dyDescent="0.35">
      <c r="A29" s="4"/>
    </row>
    <row r="31" spans="1:20" x14ac:dyDescent="0.35">
      <c r="T3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3256-C00D-4505-99CD-E88848D423CC}">
  <dimension ref="A1:M72"/>
  <sheetViews>
    <sheetView workbookViewId="0"/>
  </sheetViews>
  <sheetFormatPr defaultRowHeight="14.5" x14ac:dyDescent="0.35"/>
  <cols>
    <col min="7" max="7" width="10.08984375" customWidth="1"/>
    <col min="8" max="8" width="9.6328125" customWidth="1"/>
    <col min="10" max="10" width="6.08984375" customWidth="1"/>
    <col min="11" max="11" width="11.90625" customWidth="1"/>
  </cols>
  <sheetData>
    <row r="1" spans="1:11" x14ac:dyDescent="0.35">
      <c r="A1" s="13" t="s">
        <v>59</v>
      </c>
    </row>
    <row r="4" spans="1:11" x14ac:dyDescent="0.35">
      <c r="E4" s="7"/>
      <c r="K4" s="9"/>
    </row>
    <row r="5" spans="1:11" x14ac:dyDescent="0.35">
      <c r="A5" s="22" t="s">
        <v>51</v>
      </c>
      <c r="C5" s="7" t="s">
        <v>6</v>
      </c>
      <c r="H5" s="22" t="s">
        <v>60</v>
      </c>
    </row>
    <row r="6" spans="1:11" x14ac:dyDescent="0.35">
      <c r="K6" s="2"/>
    </row>
    <row r="7" spans="1:11" x14ac:dyDescent="0.35">
      <c r="A7" s="2">
        <v>10530</v>
      </c>
      <c r="C7" t="s">
        <v>7</v>
      </c>
      <c r="H7" s="2">
        <v>10394</v>
      </c>
      <c r="K7" s="2"/>
    </row>
    <row r="8" spans="1:11" x14ac:dyDescent="0.35">
      <c r="A8" s="2">
        <v>0</v>
      </c>
      <c r="C8" t="s">
        <v>30</v>
      </c>
      <c r="H8" s="2">
        <v>95.72</v>
      </c>
      <c r="K8" s="2"/>
    </row>
    <row r="9" spans="1:11" x14ac:dyDescent="0.35">
      <c r="A9" s="2">
        <v>75</v>
      </c>
      <c r="C9" t="s">
        <v>52</v>
      </c>
      <c r="H9" s="2">
        <v>0</v>
      </c>
      <c r="K9" s="2"/>
    </row>
    <row r="10" spans="1:11" x14ac:dyDescent="0.35">
      <c r="A10" s="2">
        <v>70.849999999999994</v>
      </c>
      <c r="C10" t="s">
        <v>53</v>
      </c>
      <c r="H10" s="2">
        <v>268.48</v>
      </c>
      <c r="K10" s="2"/>
    </row>
    <row r="11" spans="1:11" x14ac:dyDescent="0.35">
      <c r="A11" s="2"/>
      <c r="H11" s="2"/>
      <c r="K11" s="2"/>
    </row>
    <row r="12" spans="1:11" x14ac:dyDescent="0.35">
      <c r="A12" s="8">
        <f>SUM(A6:A10)</f>
        <v>10675.85</v>
      </c>
      <c r="C12" s="7" t="s">
        <v>8</v>
      </c>
      <c r="H12" s="8">
        <f>SUM(H6:H10)</f>
        <v>10758.199999999999</v>
      </c>
      <c r="K12" s="8"/>
    </row>
    <row r="13" spans="1:11" x14ac:dyDescent="0.35">
      <c r="A13" s="2"/>
      <c r="H13" s="2"/>
      <c r="K13" s="2"/>
    </row>
    <row r="14" spans="1:11" x14ac:dyDescent="0.35">
      <c r="A14" s="2"/>
      <c r="C14" s="7" t="s">
        <v>9</v>
      </c>
      <c r="H14" s="2"/>
      <c r="K14" s="2"/>
    </row>
    <row r="15" spans="1:11" x14ac:dyDescent="0.35">
      <c r="A15" s="2">
        <v>335.48</v>
      </c>
      <c r="C15" t="s">
        <v>11</v>
      </c>
      <c r="H15" s="2">
        <f>SUM(124.08+180+66)</f>
        <v>370.08</v>
      </c>
    </row>
    <row r="16" spans="1:11" x14ac:dyDescent="0.35">
      <c r="A16" s="2">
        <v>170</v>
      </c>
      <c r="C16" t="s">
        <v>10</v>
      </c>
      <c r="H16" s="2">
        <v>170</v>
      </c>
      <c r="K16" s="2"/>
    </row>
    <row r="17" spans="1:11" x14ac:dyDescent="0.35">
      <c r="A17" s="2">
        <v>20.2</v>
      </c>
      <c r="C17" t="s">
        <v>47</v>
      </c>
      <c r="H17" s="2">
        <v>73</v>
      </c>
      <c r="K17" s="2"/>
    </row>
    <row r="18" spans="1:11" x14ac:dyDescent="0.35">
      <c r="A18" s="2">
        <v>941.6</v>
      </c>
      <c r="C18" t="s">
        <v>48</v>
      </c>
      <c r="H18" s="2">
        <v>230</v>
      </c>
      <c r="K18" s="2"/>
    </row>
    <row r="19" spans="1:11" x14ac:dyDescent="0.35">
      <c r="A19" s="2">
        <v>98.81</v>
      </c>
      <c r="C19" t="s">
        <v>49</v>
      </c>
      <c r="H19" s="2">
        <v>0</v>
      </c>
      <c r="K19" s="2"/>
    </row>
    <row r="20" spans="1:11" x14ac:dyDescent="0.35">
      <c r="A20" s="2">
        <v>2730</v>
      </c>
      <c r="C20" t="s">
        <v>31</v>
      </c>
      <c r="H20" s="2">
        <v>2565.1999999999998</v>
      </c>
      <c r="K20" s="2"/>
    </row>
    <row r="21" spans="1:11" x14ac:dyDescent="0.35">
      <c r="A21" s="2">
        <v>241</v>
      </c>
      <c r="C21" t="s">
        <v>14</v>
      </c>
      <c r="H21" s="2">
        <v>300</v>
      </c>
      <c r="K21" s="2"/>
    </row>
    <row r="22" spans="1:11" x14ac:dyDescent="0.35">
      <c r="A22" s="2">
        <v>171</v>
      </c>
      <c r="C22" t="s">
        <v>42</v>
      </c>
      <c r="H22" s="2">
        <v>0</v>
      </c>
      <c r="K22" s="2"/>
    </row>
    <row r="23" spans="1:11" x14ac:dyDescent="0.35">
      <c r="A23" s="2">
        <v>3084.37</v>
      </c>
      <c r="C23" t="s">
        <v>15</v>
      </c>
      <c r="H23" s="2">
        <v>2791.96</v>
      </c>
      <c r="K23" s="2"/>
    </row>
    <row r="24" spans="1:11" x14ac:dyDescent="0.35">
      <c r="A24" s="2">
        <v>200</v>
      </c>
      <c r="C24" t="s">
        <v>32</v>
      </c>
      <c r="H24" s="2">
        <v>0</v>
      </c>
      <c r="K24" s="2"/>
    </row>
    <row r="25" spans="1:11" x14ac:dyDescent="0.35">
      <c r="A25" s="2">
        <v>179.59</v>
      </c>
      <c r="C25" t="s">
        <v>13</v>
      </c>
      <c r="H25" s="2">
        <f>SUM(47+151.15)</f>
        <v>198.15</v>
      </c>
      <c r="K25" s="2"/>
    </row>
    <row r="26" spans="1:11" x14ac:dyDescent="0.35">
      <c r="A26" s="2">
        <v>0</v>
      </c>
      <c r="C26" t="s">
        <v>63</v>
      </c>
      <c r="H26" s="2">
        <v>680</v>
      </c>
      <c r="K26" s="2"/>
    </row>
    <row r="27" spans="1:11" x14ac:dyDescent="0.35">
      <c r="A27" s="2">
        <v>120</v>
      </c>
      <c r="C27" t="s">
        <v>50</v>
      </c>
      <c r="H27" s="2">
        <v>0</v>
      </c>
      <c r="K27" s="2"/>
    </row>
    <row r="28" spans="1:11" x14ac:dyDescent="0.35">
      <c r="A28" s="2">
        <v>0</v>
      </c>
      <c r="C28" t="s">
        <v>61</v>
      </c>
      <c r="H28" s="2">
        <v>106.73</v>
      </c>
      <c r="K28" s="2"/>
    </row>
    <row r="29" spans="1:11" x14ac:dyDescent="0.35">
      <c r="A29" s="2">
        <v>0</v>
      </c>
      <c r="C29" t="s">
        <v>62</v>
      </c>
      <c r="H29" s="2">
        <v>650</v>
      </c>
      <c r="K29" s="2"/>
    </row>
    <row r="30" spans="1:11" x14ac:dyDescent="0.35">
      <c r="A30" s="2">
        <v>155</v>
      </c>
      <c r="C30" t="s">
        <v>12</v>
      </c>
      <c r="H30" s="2">
        <v>180</v>
      </c>
      <c r="K30" s="2"/>
    </row>
    <row r="31" spans="1:11" x14ac:dyDescent="0.35">
      <c r="A31" s="2">
        <v>90.05</v>
      </c>
      <c r="C31" t="s">
        <v>33</v>
      </c>
      <c r="H31" s="2">
        <v>174</v>
      </c>
      <c r="K31" s="2"/>
    </row>
    <row r="32" spans="1:11" x14ac:dyDescent="0.35">
      <c r="A32" s="2">
        <v>0</v>
      </c>
      <c r="C32" t="s">
        <v>44</v>
      </c>
      <c r="H32" s="2">
        <v>0</v>
      </c>
      <c r="K32" s="2"/>
    </row>
    <row r="33" spans="1:13" x14ac:dyDescent="0.35">
      <c r="A33" s="2"/>
      <c r="H33" s="2"/>
    </row>
    <row r="34" spans="1:13" x14ac:dyDescent="0.35">
      <c r="A34" s="8">
        <f>SUM(A15:A32)</f>
        <v>8537.0999999999985</v>
      </c>
      <c r="C34" s="7" t="s">
        <v>34</v>
      </c>
      <c r="H34" s="8">
        <f>SUM(H15:H32)</f>
        <v>8489.119999999999</v>
      </c>
    </row>
    <row r="35" spans="1:13" x14ac:dyDescent="0.35">
      <c r="A35" s="2"/>
      <c r="H35" s="2"/>
      <c r="K35" s="2"/>
    </row>
    <row r="36" spans="1:13" x14ac:dyDescent="0.35">
      <c r="A36" s="2"/>
      <c r="C36" s="7" t="s">
        <v>16</v>
      </c>
      <c r="H36" s="2"/>
    </row>
    <row r="37" spans="1:13" x14ac:dyDescent="0.35">
      <c r="A37" s="2">
        <v>11928.25</v>
      </c>
      <c r="C37" t="s">
        <v>0</v>
      </c>
      <c r="H37" s="2">
        <v>14067</v>
      </c>
    </row>
    <row r="38" spans="1:13" x14ac:dyDescent="0.35">
      <c r="A38" s="5">
        <v>10675.85</v>
      </c>
      <c r="C38" t="s">
        <v>17</v>
      </c>
      <c r="H38" s="5">
        <f>H12</f>
        <v>10758.199999999999</v>
      </c>
      <c r="M38" s="2"/>
    </row>
    <row r="39" spans="1:13" x14ac:dyDescent="0.35">
      <c r="A39" s="2">
        <f>SUM(A37+A38)</f>
        <v>22604.1</v>
      </c>
      <c r="H39" s="2">
        <f>SUM(H37+H38)</f>
        <v>24825.199999999997</v>
      </c>
      <c r="M39" s="2"/>
    </row>
    <row r="40" spans="1:13" x14ac:dyDescent="0.35">
      <c r="A40" s="5">
        <v>8537.1</v>
      </c>
      <c r="C40" t="s">
        <v>18</v>
      </c>
      <c r="H40" s="5">
        <f>H34</f>
        <v>8489.119999999999</v>
      </c>
      <c r="M40" s="2"/>
    </row>
    <row r="41" spans="1:13" x14ac:dyDescent="0.35">
      <c r="A41" s="2"/>
      <c r="H41" s="2"/>
      <c r="M41" s="2"/>
    </row>
    <row r="42" spans="1:13" x14ac:dyDescent="0.35">
      <c r="A42" s="8">
        <f>SUM(A39-A40-A41)</f>
        <v>14066.999999999998</v>
      </c>
      <c r="C42" s="7" t="s">
        <v>19</v>
      </c>
      <c r="H42" s="8">
        <f>SUM(H39-H40-H41)</f>
        <v>16336.079999999998</v>
      </c>
    </row>
    <row r="43" spans="1:13" x14ac:dyDescent="0.35">
      <c r="A43" s="2"/>
      <c r="M43" s="2"/>
    </row>
    <row r="44" spans="1:13" x14ac:dyDescent="0.35">
      <c r="G44" s="2"/>
    </row>
    <row r="55" spans="7:7" x14ac:dyDescent="0.35">
      <c r="G55" s="2"/>
    </row>
    <row r="65" spans="7:7" x14ac:dyDescent="0.35">
      <c r="G65" s="2"/>
    </row>
    <row r="66" spans="7:7" x14ac:dyDescent="0.35">
      <c r="G66" s="2"/>
    </row>
    <row r="67" spans="7:7" x14ac:dyDescent="0.35">
      <c r="G67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  <row r="71" spans="7:7" x14ac:dyDescent="0.35">
      <c r="G71" s="2"/>
    </row>
    <row r="72" spans="7:7" x14ac:dyDescent="0.35">
      <c r="G7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6CC1-EE56-46FD-B448-45987628C861}">
  <dimension ref="A1:E19"/>
  <sheetViews>
    <sheetView workbookViewId="0"/>
  </sheetViews>
  <sheetFormatPr defaultRowHeight="14.5" x14ac:dyDescent="0.35"/>
  <cols>
    <col min="2" max="2" width="12.1796875" bestFit="1" customWidth="1"/>
    <col min="3" max="3" width="13.54296875" customWidth="1"/>
    <col min="4" max="4" width="9.81640625" bestFit="1" customWidth="1"/>
    <col min="5" max="5" width="8.90625" bestFit="1" customWidth="1"/>
  </cols>
  <sheetData>
    <row r="1" spans="1:5" x14ac:dyDescent="0.35">
      <c r="A1" s="13" t="s">
        <v>54</v>
      </c>
    </row>
    <row r="2" spans="1:5" x14ac:dyDescent="0.35">
      <c r="E2" s="7"/>
    </row>
    <row r="3" spans="1:5" x14ac:dyDescent="0.35">
      <c r="A3" s="7" t="s">
        <v>20</v>
      </c>
      <c r="E3" s="6">
        <v>16336.08</v>
      </c>
    </row>
    <row r="4" spans="1:5" x14ac:dyDescent="0.35">
      <c r="E4" s="2"/>
    </row>
    <row r="5" spans="1:5" x14ac:dyDescent="0.35">
      <c r="A5" s="7" t="s">
        <v>2</v>
      </c>
      <c r="E5" s="2"/>
    </row>
    <row r="6" spans="1:5" x14ac:dyDescent="0.35">
      <c r="A6" t="s">
        <v>35</v>
      </c>
      <c r="D6" s="2">
        <v>13687</v>
      </c>
      <c r="E6" s="2"/>
    </row>
    <row r="7" spans="1:5" x14ac:dyDescent="0.35">
      <c r="A7" t="s">
        <v>66</v>
      </c>
      <c r="D7" s="10">
        <v>2649.08</v>
      </c>
      <c r="E7" s="2"/>
    </row>
    <row r="8" spans="1:5" x14ac:dyDescent="0.35">
      <c r="D8" s="10"/>
      <c r="E8" s="6"/>
    </row>
    <row r="9" spans="1:5" x14ac:dyDescent="0.35">
      <c r="A9" s="7" t="s">
        <v>43</v>
      </c>
      <c r="D9" s="23">
        <f>SUM(D6:D7)</f>
        <v>16336.08</v>
      </c>
      <c r="E9" s="2"/>
    </row>
    <row r="10" spans="1:5" x14ac:dyDescent="0.35">
      <c r="D10" s="10"/>
      <c r="E10" s="2"/>
    </row>
    <row r="11" spans="1:5" x14ac:dyDescent="0.35">
      <c r="D11" s="10"/>
      <c r="E11" s="2"/>
    </row>
    <row r="12" spans="1:5" x14ac:dyDescent="0.35">
      <c r="A12" t="s">
        <v>64</v>
      </c>
      <c r="D12" s="10"/>
      <c r="E12" s="2"/>
    </row>
    <row r="13" spans="1:5" x14ac:dyDescent="0.35">
      <c r="D13" s="10"/>
      <c r="E13" s="2"/>
    </row>
    <row r="14" spans="1:5" ht="15.5" x14ac:dyDescent="0.4">
      <c r="A14" t="s">
        <v>21</v>
      </c>
      <c r="B14" s="12" t="s">
        <v>24</v>
      </c>
      <c r="D14" s="10"/>
      <c r="E14" s="2"/>
    </row>
    <row r="15" spans="1:5" x14ac:dyDescent="0.35">
      <c r="B15" s="11" t="s">
        <v>22</v>
      </c>
      <c r="D15" s="10"/>
      <c r="E15" s="2"/>
    </row>
    <row r="16" spans="1:5" x14ac:dyDescent="0.35">
      <c r="E16" s="2"/>
    </row>
    <row r="17" spans="1:5" x14ac:dyDescent="0.35">
      <c r="A17" t="s">
        <v>23</v>
      </c>
      <c r="B17" s="20" t="s">
        <v>65</v>
      </c>
      <c r="E17" s="2"/>
    </row>
    <row r="18" spans="1:5" x14ac:dyDescent="0.35">
      <c r="E18" s="2"/>
    </row>
    <row r="19" spans="1:5" x14ac:dyDescent="0.35">
      <c r="E19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896F-AAF5-4B36-8559-36C2060B44A5}">
  <dimension ref="A1:F56"/>
  <sheetViews>
    <sheetView workbookViewId="0"/>
  </sheetViews>
  <sheetFormatPr defaultRowHeight="14.5" x14ac:dyDescent="0.35"/>
  <cols>
    <col min="2" max="2" width="12.6328125" customWidth="1"/>
    <col min="3" max="3" width="13.26953125" customWidth="1"/>
    <col min="5" max="5" width="12.81640625" customWidth="1"/>
  </cols>
  <sheetData>
    <row r="1" spans="1:6" x14ac:dyDescent="0.35">
      <c r="A1" s="13" t="s">
        <v>67</v>
      </c>
    </row>
    <row r="3" spans="1:6" x14ac:dyDescent="0.35">
      <c r="A3" s="7" t="s">
        <v>25</v>
      </c>
    </row>
    <row r="5" spans="1:6" x14ac:dyDescent="0.35">
      <c r="A5" t="s">
        <v>26</v>
      </c>
    </row>
    <row r="6" spans="1:6" x14ac:dyDescent="0.35">
      <c r="A6" s="7"/>
      <c r="B6" s="14">
        <v>2026</v>
      </c>
      <c r="C6" s="2">
        <v>6560</v>
      </c>
    </row>
    <row r="7" spans="1:6" x14ac:dyDescent="0.35">
      <c r="C7" s="2"/>
      <c r="D7" s="2"/>
      <c r="E7" s="2"/>
      <c r="F7" s="2"/>
    </row>
    <row r="8" spans="1:6" x14ac:dyDescent="0.35">
      <c r="A8" s="7"/>
      <c r="B8" s="14">
        <v>2025</v>
      </c>
      <c r="C8" s="5">
        <v>6560</v>
      </c>
      <c r="D8" s="2"/>
      <c r="E8" s="2"/>
      <c r="F8" s="2"/>
    </row>
    <row r="9" spans="1:6" x14ac:dyDescent="0.35">
      <c r="C9" s="2"/>
      <c r="D9" s="2"/>
      <c r="E9" s="2"/>
      <c r="F9" s="2"/>
    </row>
    <row r="10" spans="1:6" x14ac:dyDescent="0.35">
      <c r="C10" s="15">
        <f>SUM(C6-C8)</f>
        <v>0</v>
      </c>
      <c r="D10" s="2"/>
      <c r="E10" s="2"/>
      <c r="F10" s="2"/>
    </row>
    <row r="11" spans="1:6" x14ac:dyDescent="0.35">
      <c r="D11" s="2"/>
      <c r="E11" s="2"/>
      <c r="F11" s="2"/>
    </row>
    <row r="12" spans="1:6" x14ac:dyDescent="0.35">
      <c r="A12" s="13"/>
      <c r="C12" s="2"/>
      <c r="D12" s="2"/>
      <c r="E12" s="2"/>
      <c r="F12" s="2"/>
    </row>
    <row r="13" spans="1:6" x14ac:dyDescent="0.35">
      <c r="A13" s="7" t="s">
        <v>68</v>
      </c>
      <c r="D13" s="2"/>
      <c r="E13" s="2"/>
      <c r="F13" s="2"/>
    </row>
    <row r="14" spans="1:6" x14ac:dyDescent="0.35">
      <c r="E14" s="2"/>
      <c r="F14" s="2"/>
    </row>
    <row r="15" spans="1:6" x14ac:dyDescent="0.35">
      <c r="A15" t="s">
        <v>37</v>
      </c>
      <c r="C15" s="2">
        <v>2500</v>
      </c>
      <c r="D15" s="2"/>
      <c r="E15" s="2"/>
      <c r="F15" s="2"/>
    </row>
    <row r="16" spans="1:6" x14ac:dyDescent="0.35">
      <c r="A16" t="s">
        <v>38</v>
      </c>
      <c r="C16" s="2">
        <v>490</v>
      </c>
      <c r="D16" s="2"/>
      <c r="E16" s="2"/>
      <c r="F16" s="2"/>
    </row>
    <row r="17" spans="1:6" x14ac:dyDescent="0.35">
      <c r="A17" t="s">
        <v>36</v>
      </c>
      <c r="C17" s="2">
        <v>1</v>
      </c>
      <c r="D17" s="2"/>
      <c r="E17" s="2"/>
      <c r="F17" s="2"/>
    </row>
    <row r="18" spans="1:6" x14ac:dyDescent="0.35">
      <c r="A18" t="s">
        <v>39</v>
      </c>
      <c r="C18" s="2">
        <v>266</v>
      </c>
      <c r="D18" s="2"/>
      <c r="E18" s="2"/>
      <c r="F18" s="2"/>
    </row>
    <row r="19" spans="1:6" x14ac:dyDescent="0.35">
      <c r="A19" t="s">
        <v>40</v>
      </c>
      <c r="C19" s="2">
        <v>50</v>
      </c>
      <c r="D19" s="2"/>
      <c r="E19" s="2"/>
      <c r="F19" s="2"/>
    </row>
    <row r="20" spans="1:6" x14ac:dyDescent="0.35">
      <c r="A20" t="s">
        <v>41</v>
      </c>
      <c r="C20" s="2">
        <v>2353</v>
      </c>
      <c r="D20" s="2"/>
      <c r="E20" s="2"/>
      <c r="F20" s="2"/>
    </row>
    <row r="21" spans="1:6" x14ac:dyDescent="0.35">
      <c r="A21" t="s">
        <v>45</v>
      </c>
      <c r="C21" s="2">
        <v>900</v>
      </c>
      <c r="D21" s="2"/>
      <c r="E21" s="2"/>
      <c r="F21" s="2"/>
    </row>
    <row r="22" spans="1:6" x14ac:dyDescent="0.35">
      <c r="C22" s="2"/>
      <c r="D22" s="2"/>
      <c r="E22" s="2"/>
      <c r="F22" s="2"/>
    </row>
    <row r="23" spans="1:6" x14ac:dyDescent="0.35">
      <c r="C23" s="15">
        <f>SUM(C15:C21)</f>
        <v>6560</v>
      </c>
      <c r="D23" s="2"/>
      <c r="E23" s="2"/>
      <c r="F23" s="2"/>
    </row>
    <row r="24" spans="1:6" x14ac:dyDescent="0.35">
      <c r="C24" s="2"/>
      <c r="D24" s="2"/>
      <c r="E24" s="2"/>
      <c r="F24" s="2"/>
    </row>
    <row r="25" spans="1:6" x14ac:dyDescent="0.35">
      <c r="C25" s="2"/>
      <c r="D25" s="2"/>
      <c r="E25" s="2"/>
      <c r="F25" s="2"/>
    </row>
    <row r="26" spans="1:6" x14ac:dyDescent="0.35">
      <c r="A26" s="7" t="s">
        <v>69</v>
      </c>
    </row>
    <row r="27" spans="1:6" x14ac:dyDescent="0.35">
      <c r="A27" s="7"/>
    </row>
    <row r="28" spans="1:6" x14ac:dyDescent="0.35">
      <c r="A28" t="s">
        <v>27</v>
      </c>
      <c r="E28" s="2">
        <v>174</v>
      </c>
    </row>
    <row r="29" spans="1:6" x14ac:dyDescent="0.35">
      <c r="A29" t="s">
        <v>28</v>
      </c>
      <c r="E29" s="2"/>
    </row>
    <row r="30" spans="1:6" x14ac:dyDescent="0.35">
      <c r="A30" t="s">
        <v>29</v>
      </c>
      <c r="E30" s="2">
        <v>95.72</v>
      </c>
    </row>
    <row r="31" spans="1:6" x14ac:dyDescent="0.35">
      <c r="E31" s="2"/>
    </row>
    <row r="32" spans="1:6" x14ac:dyDescent="0.35">
      <c r="A32" t="s">
        <v>70</v>
      </c>
      <c r="E32" s="8">
        <f>SUM(E30-E28)</f>
        <v>-78.28</v>
      </c>
    </row>
    <row r="34" spans="1:6" x14ac:dyDescent="0.35">
      <c r="E34" s="6"/>
    </row>
    <row r="35" spans="1:6" x14ac:dyDescent="0.35">
      <c r="A35" s="7"/>
    </row>
    <row r="36" spans="1:6" x14ac:dyDescent="0.35">
      <c r="E36" s="16"/>
    </row>
    <row r="37" spans="1:6" x14ac:dyDescent="0.35">
      <c r="F37" s="2"/>
    </row>
    <row r="38" spans="1:6" x14ac:dyDescent="0.35">
      <c r="F38" s="2"/>
    </row>
    <row r="39" spans="1:6" x14ac:dyDescent="0.35">
      <c r="F39" s="2"/>
    </row>
    <row r="41" spans="1:6" ht="18.5" x14ac:dyDescent="0.35">
      <c r="A41" s="18"/>
      <c r="E41" s="2"/>
    </row>
    <row r="42" spans="1:6" ht="18.5" x14ac:dyDescent="0.35">
      <c r="D42" s="18"/>
      <c r="E42" s="2"/>
    </row>
    <row r="43" spans="1:6" ht="18.5" x14ac:dyDescent="0.35">
      <c r="D43" s="18"/>
      <c r="E43" s="2"/>
    </row>
    <row r="44" spans="1:6" ht="18.5" x14ac:dyDescent="0.35">
      <c r="A44" s="19"/>
      <c r="C44" s="18"/>
      <c r="E44" s="2"/>
    </row>
    <row r="45" spans="1:6" ht="18.5" x14ac:dyDescent="0.35">
      <c r="A45" s="19"/>
      <c r="C45" s="18"/>
      <c r="E45" s="5"/>
    </row>
    <row r="46" spans="1:6" ht="18.5" x14ac:dyDescent="0.35">
      <c r="A46" s="18"/>
      <c r="E46" s="6"/>
    </row>
    <row r="47" spans="1:6" x14ac:dyDescent="0.35">
      <c r="E47" s="2"/>
    </row>
    <row r="48" spans="1:6" x14ac:dyDescent="0.35">
      <c r="E48" s="2"/>
    </row>
    <row r="49" spans="5:5" x14ac:dyDescent="0.35">
      <c r="E49" s="2"/>
    </row>
    <row r="50" spans="5:5" x14ac:dyDescent="0.35">
      <c r="E50" s="2"/>
    </row>
    <row r="51" spans="5:5" x14ac:dyDescent="0.35">
      <c r="E51" s="2"/>
    </row>
    <row r="52" spans="5:5" x14ac:dyDescent="0.35">
      <c r="E52" s="2"/>
    </row>
    <row r="53" spans="5:5" x14ac:dyDescent="0.35">
      <c r="E53" s="2"/>
    </row>
    <row r="54" spans="5:5" x14ac:dyDescent="0.35">
      <c r="E54" s="2"/>
    </row>
    <row r="55" spans="5:5" x14ac:dyDescent="0.35">
      <c r="E55" s="2"/>
    </row>
    <row r="56" spans="5:5" x14ac:dyDescent="0.35">
      <c r="E5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Sue Frankis</cp:lastModifiedBy>
  <cp:lastPrinted>2026-04-08T16:34:41Z</cp:lastPrinted>
  <dcterms:created xsi:type="dcterms:W3CDTF">2020-04-07T08:44:35Z</dcterms:created>
  <dcterms:modified xsi:type="dcterms:W3CDTF">2026-04-08T16:36:27Z</dcterms:modified>
</cp:coreProperties>
</file>